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worcom\Desktop\Compartidos (192.168.1.10)\DPO2020 GENTE\2 Recompensas\2.1 Conocimiento del paquete de compensaciones\"/>
    </mc:Choice>
  </mc:AlternateContent>
  <xr:revisionPtr revIDLastSave="0" documentId="13_ncr:1_{AA789276-9EAD-4944-B81C-3D479DC5BC52}" xr6:coauthVersionLast="46" xr6:coauthVersionMax="46" xr10:uidLastSave="{00000000-0000-0000-0000-000000000000}"/>
  <bookViews>
    <workbookView xWindow="780" yWindow="600" windowWidth="10305" windowHeight="12900" xr2:uid="{915BBFAB-3313-4178-B688-4238D6E012C7}"/>
  </bookViews>
  <sheets>
    <sheet name="DATOS BASICOS" sheetId="1" r:id="rId1"/>
    <sheet name="lIQUIDACION " sheetId="2" r:id="rId2"/>
  </sheets>
  <externalReferences>
    <externalReference r:id="rId3"/>
  </externalReferences>
  <definedNames>
    <definedName name="SM">'[1]Datos Básicos'!$B$5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" l="1"/>
  <c r="L3" i="2"/>
  <c r="M3" i="2"/>
  <c r="N3" i="2"/>
  <c r="O3" i="2"/>
  <c r="B5" i="2"/>
  <c r="C21" i="2" s="1"/>
  <c r="J3" i="2"/>
  <c r="I3" i="2"/>
  <c r="H3" i="2"/>
  <c r="G3" i="2"/>
  <c r="F3" i="2"/>
  <c r="C18" i="2" s="1"/>
  <c r="B4" i="2"/>
  <c r="C11" i="2" s="1"/>
  <c r="C27" i="1"/>
  <c r="D26" i="1"/>
  <c r="C26" i="1"/>
  <c r="D25" i="1"/>
  <c r="C25" i="1"/>
  <c r="D24" i="1"/>
  <c r="C24" i="1"/>
  <c r="D23" i="1"/>
  <c r="C23" i="1"/>
  <c r="D22" i="1"/>
  <c r="C22" i="1"/>
  <c r="C19" i="2" l="1"/>
  <c r="C6" i="2"/>
  <c r="C10" i="2"/>
  <c r="C8" i="2"/>
  <c r="C12" i="2" s="1"/>
  <c r="C14" i="2" s="1"/>
  <c r="C7" i="2"/>
  <c r="C9" i="2"/>
  <c r="C13" i="2"/>
  <c r="C20" i="2"/>
  <c r="C24" i="2" l="1"/>
  <c r="C23" i="2"/>
  <c r="C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Colossus User</author>
  </authors>
  <commentList>
    <comment ref="B1" authorId="0" shapeId="0" xr:uid="{06C8DC72-C7DE-4109-994E-7690A82FA041}">
      <text>
        <r>
          <rPr>
            <b/>
            <sz val="12"/>
            <color indexed="81"/>
            <rFont val="Tahoma"/>
            <family val="2"/>
          </rPr>
          <t>Digitar el Salario Minimo Mensual Vigente</t>
        </r>
      </text>
    </comment>
    <comment ref="B2" authorId="0" shapeId="0" xr:uid="{686EF6B2-D14B-4FC8-9069-0CE737E1551F}">
      <text>
        <r>
          <rPr>
            <b/>
            <sz val="12"/>
            <color indexed="81"/>
            <rFont val="Tahoma"/>
            <family val="2"/>
          </rPr>
          <t>Digitar el Auxilio de transporte mensual vigente</t>
        </r>
      </text>
    </comment>
    <comment ref="B5" authorId="0" shapeId="0" xr:uid="{0A336702-0E44-4273-8B99-3AB4211FFBA0}">
      <text>
        <r>
          <rPr>
            <b/>
            <sz val="12"/>
            <color indexed="81"/>
            <rFont val="Tahoma"/>
            <family val="2"/>
          </rPr>
          <t>Digitar el porcentaje de aporte parafiscal asignado al SENA</t>
        </r>
      </text>
    </comment>
    <comment ref="F5" authorId="0" shapeId="0" xr:uid="{C199A9EB-9312-4D8D-BF94-4DFD05258188}">
      <text>
        <r>
          <rPr>
            <b/>
            <sz val="12"/>
            <color indexed="81"/>
            <rFont val="Tahoma"/>
            <family val="2"/>
          </rPr>
          <t>Digitar el porcentaje de administración de riesgos profesionales</t>
        </r>
      </text>
    </comment>
    <comment ref="B6" authorId="0" shapeId="0" xr:uid="{7D74C47C-4BB3-4499-9AA4-9E76D391C521}">
      <text>
        <r>
          <rPr>
            <b/>
            <sz val="12"/>
            <color indexed="81"/>
            <rFont val="Tahoma"/>
            <family val="2"/>
          </rPr>
          <t>Digitar el porcentaje de aporte parafiscal asignado al ICBF</t>
        </r>
      </text>
    </comment>
    <comment ref="B7" authorId="0" shapeId="0" xr:uid="{D5157F66-CBA4-440B-A7E7-4DEB518DB4D5}">
      <text>
        <r>
          <rPr>
            <b/>
            <sz val="12"/>
            <color indexed="81"/>
            <rFont val="Tahoma"/>
            <family val="2"/>
          </rPr>
          <t>Digitar el porcentaje de aporte parafiscal asignado a Caja de Compensación</t>
        </r>
      </text>
    </comment>
    <comment ref="F7" authorId="0" shapeId="0" xr:uid="{14B4B487-8B70-4AD3-AFA9-2058F8C6F9AC}">
      <text>
        <r>
          <rPr>
            <b/>
            <sz val="12"/>
            <color indexed="81"/>
            <rFont val="Tahoma"/>
            <family val="2"/>
          </rPr>
          <t>Digitar el valor de la UVT</t>
        </r>
      </text>
    </comment>
    <comment ref="B11" authorId="0" shapeId="0" xr:uid="{95F88EF5-D5FC-46E6-A290-8B57CE16ECB0}">
      <text>
        <r>
          <rPr>
            <b/>
            <sz val="12"/>
            <color indexed="81"/>
            <rFont val="Tahoma"/>
            <family val="2"/>
          </rPr>
          <t>Digitar el porcentaje deducido al empleado por concepto de Salud</t>
        </r>
      </text>
    </comment>
    <comment ref="C11" authorId="0" shapeId="0" xr:uid="{67BF37E3-6796-4FFC-8A7C-B68E599DD4B2}">
      <text>
        <r>
          <rPr>
            <b/>
            <sz val="12"/>
            <color indexed="81"/>
            <rFont val="Tahoma"/>
            <family val="2"/>
          </rPr>
          <t>Digitar el porcentaje deducido a la empresa por concepto de Salud</t>
        </r>
      </text>
    </comment>
    <comment ref="F11" authorId="0" shapeId="0" xr:uid="{5CC2EF15-3C05-4F32-8C33-3D75C098AFF7}">
      <text>
        <r>
          <rPr>
            <b/>
            <sz val="12"/>
            <color indexed="81"/>
            <rFont val="Tahoma"/>
            <family val="2"/>
          </rPr>
          <t>Digitar el porcentaje de aporte para la ESAP
Si aplica en tu empresa</t>
        </r>
      </text>
    </comment>
    <comment ref="B12" authorId="0" shapeId="0" xr:uid="{59A05FD8-80DC-45A7-A62D-6A5258395772}">
      <text>
        <r>
          <rPr>
            <b/>
            <sz val="12"/>
            <color indexed="81"/>
            <rFont val="Tahoma"/>
            <family val="2"/>
          </rPr>
          <t>Digitar el porcentaje deducido al empleado por concepto de pensión</t>
        </r>
      </text>
    </comment>
    <comment ref="C12" authorId="0" shapeId="0" xr:uid="{7D285C12-F5BD-4A6B-8559-C9DD1996C843}">
      <text>
        <r>
          <rPr>
            <b/>
            <sz val="12"/>
            <color indexed="81"/>
            <rFont val="Tahoma"/>
            <family val="2"/>
          </rPr>
          <t>Digitar el porcentaje deducido a la empresa por concepto de pensión</t>
        </r>
      </text>
    </comment>
    <comment ref="F12" authorId="0" shapeId="0" xr:uid="{88E9A6CB-5F43-44BD-8212-818B86A4528D}">
      <text>
        <r>
          <rPr>
            <b/>
            <sz val="12"/>
            <color indexed="81"/>
            <rFont val="Tahoma"/>
            <family val="2"/>
          </rPr>
          <t>Digitar el porcentaje de aporte para las escuelas industriales
Si aplica en tu empresa</t>
        </r>
      </text>
    </comment>
    <comment ref="B15" authorId="0" shapeId="0" xr:uid="{4CCA5B9C-58A0-4F39-BEF2-CD4334DACF39}">
      <text>
        <r>
          <rPr>
            <b/>
            <sz val="12"/>
            <color indexed="81"/>
            <rFont val="Tahoma"/>
            <family val="2"/>
          </rPr>
          <t>Digitar el porcentaje aplicado para cesantia</t>
        </r>
      </text>
    </comment>
    <comment ref="F15" authorId="0" shapeId="0" xr:uid="{7FC9FD6C-F975-4128-A6DB-6E4F3247A432}">
      <text>
        <r>
          <rPr>
            <b/>
            <sz val="12"/>
            <color indexed="81"/>
            <rFont val="Tahoma"/>
            <family val="2"/>
          </rPr>
          <t>Digitar el porcentaje correspondiente al recargo nocturno</t>
        </r>
      </text>
    </comment>
    <comment ref="B16" authorId="0" shapeId="0" xr:uid="{002F529E-DE5C-4230-8C65-44E74431AB5B}">
      <text>
        <r>
          <rPr>
            <b/>
            <sz val="12"/>
            <color indexed="81"/>
            <rFont val="Tahoma"/>
            <family val="2"/>
          </rPr>
          <t>Digitar el porcentaje aplicado para prima de servicios</t>
        </r>
      </text>
    </comment>
    <comment ref="F16" authorId="0" shapeId="0" xr:uid="{1241A9DA-0D97-4746-97A9-7D73F282FCC4}">
      <text>
        <r>
          <rPr>
            <b/>
            <sz val="12"/>
            <color indexed="81"/>
            <rFont val="Tahoma"/>
            <family val="2"/>
          </rPr>
          <t>Digitar el porcentaje correspondiente a hora extra diurna
Entre las 6:00 am hasta las 10:00 pm</t>
        </r>
      </text>
    </comment>
    <comment ref="B17" authorId="0" shapeId="0" xr:uid="{E968E421-BA44-484F-84B7-0E7FB24E3014}">
      <text>
        <r>
          <rPr>
            <b/>
            <sz val="12"/>
            <color indexed="81"/>
            <rFont val="Tahoma"/>
            <family val="2"/>
          </rPr>
          <t>Digitar el porcentaje aplicado para vacaciones</t>
        </r>
      </text>
    </comment>
    <comment ref="F17" authorId="0" shapeId="0" xr:uid="{B56CAFB2-3E5A-40D1-B1A3-D5B0B3E786B1}">
      <text>
        <r>
          <rPr>
            <b/>
            <sz val="12"/>
            <color indexed="81"/>
            <rFont val="Tahoma"/>
            <family val="2"/>
          </rPr>
          <t>Digitar el porcentaje correspondiente a hora extra nocturna
Entre las 10:00 pm hasta las 6:00 am</t>
        </r>
      </text>
    </comment>
    <comment ref="B18" authorId="0" shapeId="0" xr:uid="{3EFA1439-710B-4907-BE2F-B4DB23FB3AA1}">
      <text>
        <r>
          <rPr>
            <b/>
            <sz val="12"/>
            <color indexed="81"/>
            <rFont val="Tahoma"/>
            <family val="2"/>
          </rPr>
          <t>Digitar el porcentaje aplicado para intereses sobre cesantias</t>
        </r>
      </text>
    </comment>
    <comment ref="F18" authorId="0" shapeId="0" xr:uid="{8826BF6D-357D-42B0-9BB6-EE9D2226C17C}">
      <text>
        <r>
          <rPr>
            <b/>
            <sz val="12"/>
            <color indexed="81"/>
            <rFont val="Tahoma"/>
            <family val="2"/>
          </rPr>
          <t>Digitar el porcentaje correspondiente a la hora ordinaria dominical o festivo</t>
        </r>
      </text>
    </comment>
    <comment ref="F19" authorId="0" shapeId="0" xr:uid="{B2D314D1-E8B4-4AA1-893F-452F0146C0FF}">
      <text>
        <r>
          <rPr>
            <b/>
            <sz val="12"/>
            <color indexed="81"/>
            <rFont val="Tahoma"/>
            <family val="2"/>
          </rPr>
          <t>Digitar el porcentaje correspondiente a la hora extra diurna dominical o festivo</t>
        </r>
      </text>
    </comment>
    <comment ref="F20" authorId="0" shapeId="0" xr:uid="{DC1E8B68-80DA-45B8-9997-FB420F67FBDD}">
      <text>
        <r>
          <rPr>
            <b/>
            <sz val="12"/>
            <color indexed="81"/>
            <rFont val="Tahoma"/>
            <family val="2"/>
          </rPr>
          <t>Digitar el porcentaje correspondiente a la hora extra nocturna dominical o festivo</t>
        </r>
      </text>
    </comment>
    <comment ref="B22" authorId="0" shapeId="0" xr:uid="{D8B3B334-B3CC-49C5-ADE8-F0FD63CA885E}">
      <text>
        <r>
          <rPr>
            <b/>
            <sz val="12"/>
            <color indexed="81"/>
            <rFont val="Tahoma"/>
            <family val="2"/>
          </rPr>
          <t>Digitar el porcentaje adicional para quienes tenga un ingreso mensual igual o superior a cuatro salarios mínimos</t>
        </r>
      </text>
    </comment>
    <comment ref="B23" authorId="0" shapeId="0" xr:uid="{D15CAB0D-8D7A-46A1-9EC1-9DC308537DB4}">
      <text>
        <r>
          <rPr>
            <b/>
            <sz val="12"/>
            <color indexed="81"/>
            <rFont val="Tahoma"/>
            <family val="2"/>
          </rPr>
          <t>Digitar el porcentaje adicional para quienes tenga un ingreso mensual entre dieciseis y diecisiete salarios mínimos</t>
        </r>
      </text>
    </comment>
    <comment ref="B24" authorId="0" shapeId="0" xr:uid="{5A468D9D-0537-4CAD-A2D4-63A02CB636B5}">
      <text>
        <r>
          <rPr>
            <b/>
            <sz val="12"/>
            <color indexed="81"/>
            <rFont val="Tahoma"/>
            <family val="2"/>
          </rPr>
          <t>Digitar el porcentaje adicional para quienes tenga un ingreso mensual entre diecisiete y dieciocho salarios mínimos</t>
        </r>
      </text>
    </comment>
    <comment ref="B25" authorId="0" shapeId="0" xr:uid="{32584F04-6616-4405-8A95-DCAFBB7B9D0F}">
      <text>
        <r>
          <rPr>
            <b/>
            <sz val="12"/>
            <color indexed="81"/>
            <rFont val="Tahoma"/>
            <family val="2"/>
          </rPr>
          <t>Digitar el porcentaje adicional para quienes tenga un ingreso mensual entre dieciocho y diecinueve salarios mínimos</t>
        </r>
      </text>
    </comment>
    <comment ref="B26" authorId="0" shapeId="0" xr:uid="{DDFDDA14-A561-4F5B-8AD6-456DF127FCD7}">
      <text>
        <r>
          <rPr>
            <b/>
            <sz val="12"/>
            <color indexed="81"/>
            <rFont val="Tahoma"/>
            <family val="2"/>
          </rPr>
          <t>Digitar el porcentaje adicional para quienes tenga un ingreso mensual entre diecinueve y veinte salarios mínimos</t>
        </r>
      </text>
    </comment>
    <comment ref="B27" authorId="0" shapeId="0" xr:uid="{763A9130-6663-4991-8325-CD4E358C6DC2}">
      <text>
        <r>
          <rPr>
            <b/>
            <sz val="12"/>
            <color indexed="81"/>
            <rFont val="Tahoma"/>
            <family val="2"/>
          </rPr>
          <t>Digitar el porcentaje adicional para quienes tenga mas de veinte salarios mínimos</t>
        </r>
      </text>
    </comment>
    <comment ref="B31" authorId="0" shapeId="0" xr:uid="{3E572CF1-9695-4E0A-9102-2FB2868FC192}">
      <text>
        <r>
          <rPr>
            <b/>
            <sz val="12"/>
            <color indexed="81"/>
            <rFont val="Tahoma"/>
            <family val="2"/>
          </rPr>
          <t>Digitar el número de UVT final para este rango</t>
        </r>
      </text>
    </comment>
    <comment ref="C31" authorId="0" shapeId="0" xr:uid="{6547A309-BF19-4E7B-AEE5-D0C2B4F1EB23}">
      <text>
        <r>
          <rPr>
            <b/>
            <sz val="12"/>
            <color indexed="81"/>
            <rFont val="Tahoma"/>
            <family val="2"/>
          </rPr>
          <t>Digitar la tarifa marginal para este rango</t>
        </r>
      </text>
    </comment>
    <comment ref="B32" authorId="0" shapeId="0" xr:uid="{5BD034E3-3B64-4980-972B-3E6364EFBAF5}">
      <text>
        <r>
          <rPr>
            <b/>
            <sz val="12"/>
            <color indexed="81"/>
            <rFont val="Tahoma"/>
            <family val="2"/>
          </rPr>
          <t>Digitar el número de UVT final para este rango</t>
        </r>
      </text>
    </comment>
    <comment ref="C32" authorId="0" shapeId="0" xr:uid="{8AB5D44D-EE65-4A47-9305-57AC7B97642B}">
      <text>
        <r>
          <rPr>
            <b/>
            <sz val="12"/>
            <color indexed="81"/>
            <rFont val="Tahoma"/>
            <family val="2"/>
          </rPr>
          <t>Digitar la tarifa marginal para este rango</t>
        </r>
      </text>
    </comment>
    <comment ref="B33" authorId="0" shapeId="0" xr:uid="{CE5366A5-FC90-4632-AC7E-09C0D51BA1E1}">
      <text>
        <r>
          <rPr>
            <b/>
            <sz val="12"/>
            <color indexed="81"/>
            <rFont val="Tahoma"/>
            <family val="2"/>
          </rPr>
          <t>Digitar el número de UVT final para este rango</t>
        </r>
      </text>
    </comment>
    <comment ref="C33" authorId="0" shapeId="0" xr:uid="{F3D3776E-0D9F-429C-83AC-5E64CCCDB3F8}">
      <text>
        <r>
          <rPr>
            <b/>
            <sz val="12"/>
            <color indexed="81"/>
            <rFont val="Tahoma"/>
            <family val="2"/>
          </rPr>
          <t>Digitar la tarifa marginal para este rango</t>
        </r>
      </text>
    </comment>
    <comment ref="D33" authorId="0" shapeId="0" xr:uid="{EB8963B8-ECF7-403B-B162-778786DD6C42}">
      <text>
        <r>
          <rPr>
            <b/>
            <sz val="12"/>
            <color indexed="81"/>
            <rFont val="Tahoma"/>
            <family val="2"/>
          </rPr>
          <t>Digitar los puntos adicionales para este rango</t>
        </r>
      </text>
    </comment>
    <comment ref="C37" authorId="0" shapeId="0" xr:uid="{04E29DE9-CDE4-4385-BEB4-8112E275750D}">
      <text>
        <r>
          <rPr>
            <b/>
            <sz val="12"/>
            <color indexed="81"/>
            <rFont val="Tahoma"/>
            <family val="2"/>
          </rPr>
          <t>Digitar la tarifa marginal para este rango</t>
        </r>
      </text>
    </comment>
    <comment ref="D37" authorId="0" shapeId="0" xr:uid="{FF8F4F9F-1687-4981-848E-7B5E5BFE0BF4}">
      <text>
        <r>
          <rPr>
            <b/>
            <sz val="12"/>
            <color indexed="81"/>
            <rFont val="Tahoma"/>
            <family val="2"/>
          </rPr>
          <t>Digitar los puntos adicionales para este rango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Colossus User</author>
  </authors>
  <commentList>
    <comment ref="B3" authorId="0" shapeId="0" xr:uid="{90A52811-5B4D-4A1B-843E-536E9D4995E8}">
      <text>
        <r>
          <rPr>
            <sz val="8"/>
            <color indexed="13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Digitar el sueldo básico mensual</t>
        </r>
      </text>
    </comment>
    <comment ref="B6" authorId="0" shapeId="0" xr:uid="{95D57EC6-D189-485C-A200-958626BCA7B4}">
      <text>
        <r>
          <rPr>
            <sz val="8"/>
            <color indexed="13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Digitar el numero de horas extras correspondiente trabajadas</t>
        </r>
      </text>
    </comment>
  </commentList>
</comments>
</file>

<file path=xl/sharedStrings.xml><?xml version="1.0" encoding="utf-8"?>
<sst xmlns="http://schemas.openxmlformats.org/spreadsheetml/2006/main" count="82" uniqueCount="73">
  <si>
    <t>Salario Minimo=</t>
  </si>
  <si>
    <t>Auxilio de Transporte=</t>
  </si>
  <si>
    <t>PAGOS PARAFISCALES</t>
  </si>
  <si>
    <t>ADMINISTRADORA DE RIESGOS PROFESIONALES</t>
  </si>
  <si>
    <t>SENA=</t>
  </si>
  <si>
    <t>Administradora de Riesgos Profesionales=</t>
  </si>
  <si>
    <t>ICBF=</t>
  </si>
  <si>
    <t>CAJA DE COMPENSACION=</t>
  </si>
  <si>
    <t>Valor UVT para calcular Retefuente*=</t>
  </si>
  <si>
    <t>* Utilizamos el procedimiento 1 para calcular la retefuente</t>
  </si>
  <si>
    <t>SEGURIDAD SOCIAL Y PENSION</t>
  </si>
  <si>
    <t>Descripción</t>
  </si>
  <si>
    <t>Empleado</t>
  </si>
  <si>
    <t>Empresa</t>
  </si>
  <si>
    <t>OTROS</t>
  </si>
  <si>
    <t>SALUD=</t>
  </si>
  <si>
    <t>ESAP=</t>
  </si>
  <si>
    <t>PENSION=</t>
  </si>
  <si>
    <t>ESCUELAS INDUSTRIALES=</t>
  </si>
  <si>
    <t>CARGAS PRESTACIONALES</t>
  </si>
  <si>
    <t>HORAS EXTRAS Y RECARGOS NOCTURNOS</t>
  </si>
  <si>
    <t>CESANTIA=</t>
  </si>
  <si>
    <t>Recargo Nocturno=</t>
  </si>
  <si>
    <t>PRIMA DE SERVICIOS=</t>
  </si>
  <si>
    <t>Hora extra diurna=</t>
  </si>
  <si>
    <t>VACACIONES=</t>
  </si>
  <si>
    <t>Hora extra nocturna=</t>
  </si>
  <si>
    <t>INT S/CESANTIAS=</t>
  </si>
  <si>
    <t>Hora Ordinaria dominical o festivo=</t>
  </si>
  <si>
    <t>Hora extra diurna dominical o festivo=</t>
  </si>
  <si>
    <t>Hora extra nocturna dominical o festivo=</t>
  </si>
  <si>
    <t>FONDO DE SOLIDARIDAD PENSIONAL</t>
  </si>
  <si>
    <t>Para &gt;= 4 SMMLV</t>
  </si>
  <si>
    <t>Entre 16 SMMLV y 17 SMMLV</t>
  </si>
  <si>
    <t>Entre 17 SMMLV y 18 SMMLV</t>
  </si>
  <si>
    <t>Entre 18 SMMLV y 19 SMMLV</t>
  </si>
  <si>
    <t>Entre 19 SMMLV y 20 SMMLV</t>
  </si>
  <si>
    <t>Mayor de 20 SMMLV</t>
  </si>
  <si>
    <t>Rangos en UVT</t>
  </si>
  <si>
    <t>Tarifa Marginal</t>
  </si>
  <si>
    <t>Puntos adicionales</t>
  </si>
  <si>
    <t>Desde</t>
  </si>
  <si>
    <t>Hasta</t>
  </si>
  <si>
    <t>&gt; 0</t>
  </si>
  <si>
    <t>En adelante</t>
  </si>
  <si>
    <t>CALCULAR HORAS EXTRAS Y RECARGOS NOCTURNOS</t>
  </si>
  <si>
    <t>Auxilio Transporte</t>
  </si>
  <si>
    <t>Aux Reparto</t>
  </si>
  <si>
    <t>Conductor Aux</t>
  </si>
  <si>
    <t>Entregador</t>
  </si>
  <si>
    <t>Sueldo básico mensual=</t>
  </si>
  <si>
    <t>Valor Hora=</t>
  </si>
  <si>
    <t>Valor Dia</t>
  </si>
  <si>
    <t>SUBTOTAL</t>
  </si>
  <si>
    <t>TOTAL</t>
  </si>
  <si>
    <t xml:space="preserve">Salario </t>
  </si>
  <si>
    <t>Incapacidad 100%</t>
  </si>
  <si>
    <t>Incapacidad 66.66%</t>
  </si>
  <si>
    <t xml:space="preserve">Auxilio Alimentacion </t>
  </si>
  <si>
    <t>Aportes Salud</t>
  </si>
  <si>
    <t xml:space="preserve">Aportes Pension </t>
  </si>
  <si>
    <t>Valor A Pagar</t>
  </si>
  <si>
    <t xml:space="preserve">Realizar presentacion del simulador </t>
  </si>
  <si>
    <t>Mesual</t>
  </si>
  <si>
    <t xml:space="preserve">Diario </t>
  </si>
  <si>
    <t>Conductor RR</t>
  </si>
  <si>
    <t>Prof SGGT</t>
  </si>
  <si>
    <t>Torre Control</t>
  </si>
  <si>
    <t>Aux Admon/Aseo</t>
  </si>
  <si>
    <t>Aux Liq</t>
  </si>
  <si>
    <t>Coord /Prof Flta/</t>
  </si>
  <si>
    <t>Variable</t>
  </si>
  <si>
    <t xml:space="preserve">Otras Deducciones (Prestamo-Embargos plan Exquial)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</si>
</sst>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$-240A]\ #,##0_ ;[Red]\-[$$-240A]\ #,##0\ "/>
    <numFmt numFmtId="165" formatCode="0.000%"/>
    <numFmt numFmtId="166" formatCode="&quot;$&quot;\ #,##0"/>
    <numFmt numFmtId="167" formatCode="&quot;&gt; &quot;#,##0"/>
    <numFmt numFmtId="168" formatCode="&quot;+ &quot;\ 0\ &quot;UVT&quot;"/>
    <numFmt numFmtId="169" formatCode="_-&quot;$&quot;* #,##0_-;\-&quot;$&quot;* #,##0_-;_-&quot;$&quot;* &quot;-&quot;??_-;_-@_-"/>
    <numFmt numFmtId="170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indexed="81"/>
      <name val="Tahoma"/>
      <family val="2"/>
    </font>
    <font>
      <sz val="8"/>
      <color indexed="13"/>
      <name val="Tahoma"/>
      <family val="2"/>
    </font>
    <font>
      <sz val="8"/>
      <color indexed="9"/>
      <name val="Tahoma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top" wrapText="1"/>
    </xf>
    <xf numFmtId="9" fontId="3" fillId="0" borderId="9" xfId="0" applyNumberFormat="1" applyFont="1" applyBorder="1" applyAlignment="1">
      <alignment horizontal="center" vertical="top" wrapText="1"/>
    </xf>
    <xf numFmtId="167" fontId="3" fillId="0" borderId="8" xfId="0" applyNumberFormat="1" applyFont="1" applyBorder="1" applyAlignment="1">
      <alignment horizontal="center" vertical="top" wrapText="1"/>
    </xf>
    <xf numFmtId="168" fontId="3" fillId="0" borderId="9" xfId="0" applyNumberFormat="1" applyFont="1" applyBorder="1" applyAlignment="1">
      <alignment horizontal="center" vertical="top" wrapText="1"/>
    </xf>
    <xf numFmtId="167" fontId="3" fillId="0" borderId="10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9" fontId="3" fillId="0" borderId="11" xfId="0" applyNumberFormat="1" applyFont="1" applyBorder="1" applyAlignment="1">
      <alignment horizontal="center" vertical="top" wrapText="1"/>
    </xf>
    <xf numFmtId="168" fontId="3" fillId="0" borderId="12" xfId="0" applyNumberFormat="1" applyFont="1" applyBorder="1" applyAlignment="1">
      <alignment horizontal="center" vertical="top" wrapText="1"/>
    </xf>
    <xf numFmtId="167" fontId="3" fillId="0" borderId="13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9" fontId="4" fillId="0" borderId="14" xfId="0" applyNumberFormat="1" applyFont="1" applyBorder="1" applyAlignment="1">
      <alignment horizontal="center" vertical="top" wrapText="1"/>
    </xf>
    <xf numFmtId="168" fontId="3" fillId="0" borderId="15" xfId="0" applyNumberFormat="1" applyFont="1" applyBorder="1" applyAlignment="1">
      <alignment horizontal="center" vertical="top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44" fontId="0" fillId="3" borderId="0" xfId="2" applyFont="1" applyFill="1" applyProtection="1">
      <protection locked="0"/>
    </xf>
    <xf numFmtId="166" fontId="0" fillId="0" borderId="0" xfId="0" applyNumberFormat="1" applyProtection="1">
      <protection locked="0"/>
    </xf>
    <xf numFmtId="0" fontId="8" fillId="2" borderId="1" xfId="0" applyFont="1" applyFill="1" applyBorder="1" applyAlignment="1">
      <alignment horizontal="left" vertical="center"/>
    </xf>
    <xf numFmtId="164" fontId="9" fillId="3" borderId="1" xfId="0" applyNumberFormat="1" applyFont="1" applyFill="1" applyBorder="1"/>
    <xf numFmtId="0" fontId="9" fillId="3" borderId="0" xfId="0" applyFont="1" applyFill="1"/>
    <xf numFmtId="0" fontId="9" fillId="0" borderId="0" xfId="0" applyFont="1"/>
    <xf numFmtId="10" fontId="9" fillId="3" borderId="1" xfId="3" applyNumberFormat="1" applyFont="1" applyFill="1" applyBorder="1" applyProtection="1"/>
    <xf numFmtId="165" fontId="9" fillId="3" borderId="1" xfId="3" applyNumberFormat="1" applyFont="1" applyFill="1" applyBorder="1" applyProtection="1"/>
    <xf numFmtId="3" fontId="9" fillId="3" borderId="1" xfId="3" applyNumberFormat="1" applyFont="1" applyFill="1" applyBorder="1" applyAlignment="1" applyProtection="1">
      <alignment horizontal="right"/>
    </xf>
    <xf numFmtId="0" fontId="9" fillId="3" borderId="0" xfId="0" applyFont="1" applyFill="1" applyAlignment="1">
      <alignment vertical="top"/>
    </xf>
    <xf numFmtId="0" fontId="8" fillId="4" borderId="1" xfId="0" applyFont="1" applyFill="1" applyBorder="1" applyAlignment="1">
      <alignment horizontal="center"/>
    </xf>
    <xf numFmtId="10" fontId="9" fillId="3" borderId="1" xfId="3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>
      <alignment horizontal="center" shrinkToFit="1"/>
    </xf>
    <xf numFmtId="10" fontId="9" fillId="3" borderId="3" xfId="3" applyNumberFormat="1" applyFont="1" applyFill="1" applyBorder="1" applyProtection="1"/>
    <xf numFmtId="166" fontId="9" fillId="3" borderId="1" xfId="0" applyNumberFormat="1" applyFont="1" applyFill="1" applyBorder="1" applyAlignment="1">
      <alignment horizontal="center" shrinkToFit="1"/>
    </xf>
    <xf numFmtId="166" fontId="9" fillId="3" borderId="1" xfId="0" applyNumberFormat="1" applyFont="1" applyFill="1" applyBorder="1" applyAlignment="1">
      <alignment shrinkToFit="1"/>
    </xf>
    <xf numFmtId="170" fontId="8" fillId="6" borderId="1" xfId="1" applyNumberFormat="1" applyFont="1" applyFill="1" applyBorder="1" applyAlignment="1">
      <alignment horizontal="left" vertical="center"/>
    </xf>
    <xf numFmtId="0" fontId="11" fillId="5" borderId="1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166" fontId="11" fillId="5" borderId="1" xfId="0" applyNumberFormat="1" applyFont="1" applyFill="1" applyBorder="1" applyAlignment="1">
      <alignment horizontal="right" vertical="center" shrinkToFit="1"/>
    </xf>
    <xf numFmtId="9" fontId="9" fillId="3" borderId="1" xfId="0" applyNumberFormat="1" applyFont="1" applyFill="1" applyBorder="1" applyAlignment="1" applyProtection="1">
      <alignment horizontal="center"/>
      <protection locked="0"/>
    </xf>
    <xf numFmtId="169" fontId="9" fillId="3" borderId="1" xfId="0" applyNumberFormat="1" applyFont="1" applyFill="1" applyBorder="1" applyProtection="1">
      <protection locked="0"/>
    </xf>
    <xf numFmtId="166" fontId="9" fillId="3" borderId="1" xfId="0" applyNumberFormat="1" applyFont="1" applyFill="1" applyBorder="1" applyAlignment="1" applyProtection="1">
      <alignment shrinkToFit="1"/>
      <protection locked="0"/>
    </xf>
    <xf numFmtId="166" fontId="11" fillId="5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ont="1" applyFill="1" applyProtection="1">
      <protection locked="0"/>
    </xf>
    <xf numFmtId="166" fontId="0" fillId="3" borderId="0" xfId="0" applyNumberFormat="1" applyFont="1" applyFill="1" applyProtection="1">
      <protection locked="0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2" fillId="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ELL~1\AppData\Local\Temp\Rar$DI88.648\nomin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Calculos"/>
      <sheetName val="Nomina"/>
      <sheetName val="DEL 1 AL 15 DE MAYO DEL 2013"/>
    </sheetNames>
    <sheetDataSet>
      <sheetData sheetId="0">
        <row r="5">
          <cell r="B5">
            <v>589500</v>
          </cell>
        </row>
      </sheetData>
      <sheetData sheetId="1">
        <row r="4">
          <cell r="B4">
            <v>2456.25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C578-2425-4D7B-986D-FF3E728E0AE4}">
  <dimension ref="A1:G37"/>
  <sheetViews>
    <sheetView tabSelected="1" workbookViewId="0">
      <selection activeCell="B3" sqref="B3"/>
    </sheetView>
  </sheetViews>
  <sheetFormatPr baseColWidth="10" defaultRowHeight="12.75" x14ac:dyDescent="0.2"/>
  <cols>
    <col min="1" max="1" width="27" style="24" bestFit="1" customWidth="1"/>
    <col min="2" max="2" width="11.42578125" style="24"/>
    <col min="3" max="3" width="15" style="24" bestFit="1" customWidth="1"/>
    <col min="4" max="4" width="13.140625" style="24" customWidth="1"/>
    <col min="5" max="5" width="27.28515625" style="24" customWidth="1"/>
    <col min="6" max="6" width="11.42578125" style="24"/>
    <col min="7" max="7" width="4.5703125" style="24" bestFit="1" customWidth="1"/>
    <col min="8" max="16384" width="11.42578125" style="24"/>
  </cols>
  <sheetData>
    <row r="1" spans="1:7" x14ac:dyDescent="0.2">
      <c r="A1" s="21" t="s">
        <v>0</v>
      </c>
      <c r="B1" s="22">
        <v>908526</v>
      </c>
      <c r="C1" s="23"/>
      <c r="D1" s="23"/>
      <c r="E1" s="23"/>
      <c r="F1" s="23"/>
      <c r="G1" s="23"/>
    </row>
    <row r="2" spans="1:7" x14ac:dyDescent="0.2">
      <c r="A2" s="21" t="s">
        <v>1</v>
      </c>
      <c r="B2" s="22">
        <v>106454</v>
      </c>
      <c r="C2" s="23"/>
      <c r="D2" s="23"/>
      <c r="E2" s="23"/>
      <c r="F2" s="23"/>
      <c r="G2" s="23"/>
    </row>
    <row r="3" spans="1:7" x14ac:dyDescent="0.2">
      <c r="A3" s="23"/>
      <c r="B3" s="23"/>
      <c r="C3" s="23"/>
      <c r="D3" s="23"/>
      <c r="E3" s="23"/>
      <c r="F3" s="23"/>
      <c r="G3" s="23"/>
    </row>
    <row r="4" spans="1:7" x14ac:dyDescent="0.2">
      <c r="A4" s="48" t="s">
        <v>2</v>
      </c>
      <c r="B4" s="48"/>
      <c r="C4" s="23"/>
      <c r="D4" s="48" t="s">
        <v>3</v>
      </c>
      <c r="E4" s="48"/>
      <c r="F4" s="48"/>
      <c r="G4" s="23"/>
    </row>
    <row r="5" spans="1:7" x14ac:dyDescent="0.2">
      <c r="A5" s="21" t="s">
        <v>4</v>
      </c>
      <c r="B5" s="25">
        <v>0.02</v>
      </c>
      <c r="C5" s="23"/>
      <c r="D5" s="55" t="s">
        <v>5</v>
      </c>
      <c r="E5" s="56"/>
      <c r="F5" s="26">
        <v>4.3499999999999997E-2</v>
      </c>
      <c r="G5" s="23"/>
    </row>
    <row r="6" spans="1:7" x14ac:dyDescent="0.2">
      <c r="A6" s="21" t="s">
        <v>6</v>
      </c>
      <c r="B6" s="25">
        <v>0.03</v>
      </c>
      <c r="C6" s="23"/>
      <c r="D6" s="23"/>
      <c r="E6" s="23"/>
      <c r="F6" s="23"/>
      <c r="G6" s="23"/>
    </row>
    <row r="7" spans="1:7" x14ac:dyDescent="0.2">
      <c r="A7" s="21" t="s">
        <v>7</v>
      </c>
      <c r="B7" s="25">
        <v>0.04</v>
      </c>
      <c r="C7" s="23"/>
      <c r="D7" s="55" t="s">
        <v>8</v>
      </c>
      <c r="E7" s="56"/>
      <c r="F7" s="27">
        <v>34270</v>
      </c>
      <c r="G7" s="23"/>
    </row>
    <row r="8" spans="1:7" x14ac:dyDescent="0.2">
      <c r="A8" s="23"/>
      <c r="B8" s="23"/>
      <c r="C8" s="23"/>
      <c r="D8" s="28" t="s">
        <v>9</v>
      </c>
      <c r="E8" s="28"/>
      <c r="F8" s="28"/>
      <c r="G8" s="23"/>
    </row>
    <row r="9" spans="1:7" x14ac:dyDescent="0.2">
      <c r="A9" s="48" t="s">
        <v>10</v>
      </c>
      <c r="B9" s="48"/>
      <c r="C9" s="48"/>
      <c r="D9" s="23"/>
      <c r="E9" s="23"/>
      <c r="F9" s="23"/>
      <c r="G9" s="23"/>
    </row>
    <row r="10" spans="1:7" x14ac:dyDescent="0.2">
      <c r="A10" s="29" t="s">
        <v>11</v>
      </c>
      <c r="B10" s="29" t="s">
        <v>12</v>
      </c>
      <c r="C10" s="29" t="s">
        <v>13</v>
      </c>
      <c r="D10" s="23"/>
      <c r="E10" s="48" t="s">
        <v>14</v>
      </c>
      <c r="F10" s="48"/>
      <c r="G10" s="23"/>
    </row>
    <row r="11" spans="1:7" x14ac:dyDescent="0.2">
      <c r="A11" s="21" t="s">
        <v>15</v>
      </c>
      <c r="B11" s="25">
        <v>0.04</v>
      </c>
      <c r="C11" s="25">
        <v>8.5000000000000006E-2</v>
      </c>
      <c r="D11" s="23"/>
      <c r="E11" s="21" t="s">
        <v>16</v>
      </c>
      <c r="F11" s="25">
        <v>0</v>
      </c>
      <c r="G11" s="23"/>
    </row>
    <row r="12" spans="1:7" x14ac:dyDescent="0.2">
      <c r="A12" s="21" t="s">
        <v>17</v>
      </c>
      <c r="B12" s="25">
        <v>0.04</v>
      </c>
      <c r="C12" s="25">
        <v>0.12</v>
      </c>
      <c r="D12" s="23"/>
      <c r="E12" s="21" t="s">
        <v>18</v>
      </c>
      <c r="F12" s="25">
        <v>0</v>
      </c>
      <c r="G12" s="23"/>
    </row>
    <row r="13" spans="1:7" x14ac:dyDescent="0.2">
      <c r="A13" s="23"/>
      <c r="B13" s="23"/>
      <c r="C13" s="23"/>
      <c r="D13" s="23"/>
      <c r="E13" s="23"/>
      <c r="F13" s="23"/>
      <c r="G13" s="23"/>
    </row>
    <row r="14" spans="1:7" x14ac:dyDescent="0.2">
      <c r="A14" s="48" t="s">
        <v>19</v>
      </c>
      <c r="B14" s="48"/>
      <c r="C14" s="23"/>
      <c r="D14" s="23"/>
      <c r="E14" s="48" t="s">
        <v>20</v>
      </c>
      <c r="F14" s="48"/>
      <c r="G14" s="48"/>
    </row>
    <row r="15" spans="1:7" x14ac:dyDescent="0.2">
      <c r="A15" s="21" t="s">
        <v>21</v>
      </c>
      <c r="B15" s="30">
        <v>8.3333333333333343E-2</v>
      </c>
      <c r="C15" s="23"/>
      <c r="D15" s="23"/>
      <c r="E15" s="21" t="s">
        <v>22</v>
      </c>
      <c r="F15" s="25">
        <v>0.35</v>
      </c>
      <c r="G15" s="31">
        <v>1.35</v>
      </c>
    </row>
    <row r="16" spans="1:7" x14ac:dyDescent="0.2">
      <c r="A16" s="21" t="s">
        <v>23</v>
      </c>
      <c r="B16" s="25">
        <v>8.3333333333333343E-2</v>
      </c>
      <c r="C16" s="23"/>
      <c r="D16" s="23"/>
      <c r="E16" s="21" t="s">
        <v>24</v>
      </c>
      <c r="F16" s="25">
        <v>0.25</v>
      </c>
      <c r="G16" s="31">
        <v>1.25</v>
      </c>
    </row>
    <row r="17" spans="1:7" x14ac:dyDescent="0.2">
      <c r="A17" s="21" t="s">
        <v>25</v>
      </c>
      <c r="B17" s="25">
        <v>4.1666666666666671E-2</v>
      </c>
      <c r="C17" s="23"/>
      <c r="D17" s="23"/>
      <c r="E17" s="21" t="s">
        <v>26</v>
      </c>
      <c r="F17" s="25">
        <v>0.75</v>
      </c>
      <c r="G17" s="31">
        <v>1.75</v>
      </c>
    </row>
    <row r="18" spans="1:7" x14ac:dyDescent="0.2">
      <c r="A18" s="21" t="s">
        <v>27</v>
      </c>
      <c r="B18" s="25">
        <v>0.01</v>
      </c>
      <c r="C18" s="23"/>
      <c r="D18" s="23"/>
      <c r="E18" s="21" t="s">
        <v>28</v>
      </c>
      <c r="F18" s="25">
        <v>0.75</v>
      </c>
      <c r="G18" s="31">
        <v>1.75</v>
      </c>
    </row>
    <row r="19" spans="1:7" x14ac:dyDescent="0.2">
      <c r="A19" s="23"/>
      <c r="B19" s="23"/>
      <c r="C19" s="23"/>
      <c r="D19" s="23"/>
      <c r="E19" s="21" t="s">
        <v>29</v>
      </c>
      <c r="F19" s="25">
        <v>1</v>
      </c>
      <c r="G19" s="31">
        <v>2</v>
      </c>
    </row>
    <row r="20" spans="1:7" x14ac:dyDescent="0.2">
      <c r="A20" s="23"/>
      <c r="B20" s="23"/>
      <c r="C20" s="23"/>
      <c r="E20" s="21" t="s">
        <v>30</v>
      </c>
      <c r="F20" s="25">
        <v>1.5</v>
      </c>
      <c r="G20" s="31">
        <v>2.5</v>
      </c>
    </row>
    <row r="21" spans="1:7" x14ac:dyDescent="0.2">
      <c r="A21" s="49" t="s">
        <v>31</v>
      </c>
      <c r="B21" s="49"/>
      <c r="C21" s="49"/>
      <c r="D21" s="49"/>
      <c r="E21" s="23"/>
      <c r="F21" s="23"/>
      <c r="G21" s="23"/>
    </row>
    <row r="22" spans="1:7" x14ac:dyDescent="0.2">
      <c r="A22" s="21" t="s">
        <v>32</v>
      </c>
      <c r="B22" s="32">
        <v>0.01</v>
      </c>
      <c r="C22" s="33">
        <f>+B1*4</f>
        <v>3634104</v>
      </c>
      <c r="D22" s="33">
        <f>+B1*16</f>
        <v>14536416</v>
      </c>
      <c r="E22" s="23"/>
      <c r="F22" s="23"/>
      <c r="G22" s="23"/>
    </row>
    <row r="23" spans="1:7" x14ac:dyDescent="0.2">
      <c r="A23" s="21" t="s">
        <v>33</v>
      </c>
      <c r="B23" s="32">
        <v>1.2E-2</v>
      </c>
      <c r="C23" s="33">
        <f>+B1*16</f>
        <v>14536416</v>
      </c>
      <c r="D23" s="33">
        <f>+B1*17</f>
        <v>15444942</v>
      </c>
      <c r="E23" s="23"/>
      <c r="F23" s="23"/>
      <c r="G23" s="23"/>
    </row>
    <row r="24" spans="1:7" x14ac:dyDescent="0.2">
      <c r="A24" s="21" t="s">
        <v>34</v>
      </c>
      <c r="B24" s="32">
        <v>1.4E-2</v>
      </c>
      <c r="C24" s="33">
        <f>+B1*17</f>
        <v>15444942</v>
      </c>
      <c r="D24" s="33">
        <f>+B1*18</f>
        <v>16353468</v>
      </c>
      <c r="E24" s="23"/>
      <c r="F24" s="23"/>
      <c r="G24" s="23"/>
    </row>
    <row r="25" spans="1:7" x14ac:dyDescent="0.2">
      <c r="A25" s="21" t="s">
        <v>35</v>
      </c>
      <c r="B25" s="32">
        <v>1.6E-2</v>
      </c>
      <c r="C25" s="33">
        <f>+B1*18</f>
        <v>16353468</v>
      </c>
      <c r="D25" s="33">
        <f>+B1*19</f>
        <v>17261994</v>
      </c>
      <c r="E25" s="23"/>
      <c r="F25" s="23"/>
      <c r="G25" s="23"/>
    </row>
    <row r="26" spans="1:7" x14ac:dyDescent="0.2">
      <c r="A26" s="21" t="s">
        <v>36</v>
      </c>
      <c r="B26" s="32">
        <v>1.7999999999999999E-2</v>
      </c>
      <c r="C26" s="33">
        <f>+B1*19</f>
        <v>17261994</v>
      </c>
      <c r="D26" s="33">
        <f>+B1*20</f>
        <v>18170520</v>
      </c>
      <c r="E26" s="23"/>
      <c r="F26" s="23"/>
      <c r="G26" s="23"/>
    </row>
    <row r="27" spans="1:7" x14ac:dyDescent="0.2">
      <c r="A27" s="21" t="s">
        <v>37</v>
      </c>
      <c r="B27" s="32">
        <v>0.02</v>
      </c>
      <c r="C27" s="33">
        <f>+B1*20</f>
        <v>18170520</v>
      </c>
      <c r="D27" s="34"/>
      <c r="E27" s="23"/>
      <c r="F27" s="23"/>
      <c r="G27" s="23"/>
    </row>
    <row r="28" spans="1:7" ht="13.5" thickBot="1" x14ac:dyDescent="0.25">
      <c r="A28" s="23"/>
      <c r="B28" s="23"/>
      <c r="C28" s="23"/>
      <c r="D28" s="23"/>
      <c r="E28" s="23"/>
      <c r="F28" s="23"/>
      <c r="G28" s="23"/>
    </row>
    <row r="29" spans="1:7" x14ac:dyDescent="0.2">
      <c r="A29" s="50" t="s">
        <v>38</v>
      </c>
      <c r="B29" s="51"/>
      <c r="C29" s="51" t="s">
        <v>39</v>
      </c>
      <c r="D29" s="53" t="s">
        <v>40</v>
      </c>
      <c r="E29" s="23"/>
      <c r="F29" s="23"/>
      <c r="G29" s="23"/>
    </row>
    <row r="30" spans="1:7" x14ac:dyDescent="0.2">
      <c r="A30" s="1" t="s">
        <v>41</v>
      </c>
      <c r="B30" s="2" t="s">
        <v>42</v>
      </c>
      <c r="C30" s="52"/>
      <c r="D30" s="54"/>
      <c r="E30" s="23"/>
      <c r="F30" s="23"/>
      <c r="G30" s="23"/>
    </row>
    <row r="31" spans="1:7" x14ac:dyDescent="0.2">
      <c r="A31" s="3" t="s">
        <v>43</v>
      </c>
      <c r="B31" s="4">
        <v>87</v>
      </c>
      <c r="C31" s="5">
        <v>0</v>
      </c>
      <c r="D31" s="6"/>
      <c r="E31" s="23"/>
      <c r="F31" s="23"/>
      <c r="G31" s="23"/>
    </row>
    <row r="32" spans="1:7" x14ac:dyDescent="0.2">
      <c r="A32" s="7">
        <v>87</v>
      </c>
      <c r="B32" s="4">
        <v>145</v>
      </c>
      <c r="C32" s="5">
        <v>0.19</v>
      </c>
      <c r="D32" s="6"/>
      <c r="E32" s="23"/>
      <c r="F32" s="23"/>
      <c r="G32" s="23"/>
    </row>
    <row r="33" spans="1:7" x14ac:dyDescent="0.2">
      <c r="A33" s="7">
        <v>145</v>
      </c>
      <c r="B33" s="4">
        <v>335</v>
      </c>
      <c r="C33" s="5">
        <v>0.28000000000000003</v>
      </c>
      <c r="D33" s="8">
        <v>11</v>
      </c>
      <c r="E33" s="23"/>
      <c r="F33" s="23"/>
      <c r="G33" s="23"/>
    </row>
    <row r="34" spans="1:7" x14ac:dyDescent="0.2">
      <c r="A34" s="9">
        <v>335</v>
      </c>
      <c r="B34" s="10">
        <v>640</v>
      </c>
      <c r="C34" s="11">
        <v>0.33</v>
      </c>
      <c r="D34" s="12">
        <v>64</v>
      </c>
      <c r="E34" s="23"/>
      <c r="F34" s="23"/>
      <c r="G34" s="23"/>
    </row>
    <row r="35" spans="1:7" x14ac:dyDescent="0.2">
      <c r="A35" s="9">
        <v>640</v>
      </c>
      <c r="B35" s="10">
        <v>945</v>
      </c>
      <c r="C35" s="11">
        <v>0.35</v>
      </c>
      <c r="D35" s="12">
        <v>165</v>
      </c>
      <c r="E35" s="23"/>
      <c r="F35" s="23"/>
      <c r="G35" s="23"/>
    </row>
    <row r="36" spans="1:7" x14ac:dyDescent="0.2">
      <c r="A36" s="9">
        <v>945</v>
      </c>
      <c r="B36" s="10">
        <v>2300</v>
      </c>
      <c r="C36" s="11">
        <v>0.37</v>
      </c>
      <c r="D36" s="12">
        <v>272</v>
      </c>
      <c r="E36" s="23"/>
      <c r="F36" s="23"/>
      <c r="G36" s="23"/>
    </row>
    <row r="37" spans="1:7" ht="26.25" thickBot="1" x14ac:dyDescent="0.25">
      <c r="A37" s="13">
        <v>2300</v>
      </c>
      <c r="B37" s="14" t="s">
        <v>44</v>
      </c>
      <c r="C37" s="15">
        <v>0.39</v>
      </c>
      <c r="D37" s="16">
        <v>773</v>
      </c>
      <c r="E37" s="23"/>
      <c r="F37" s="23"/>
      <c r="G37" s="23"/>
    </row>
  </sheetData>
  <mergeCells count="12">
    <mergeCell ref="E10:F10"/>
    <mergeCell ref="A4:B4"/>
    <mergeCell ref="D4:F4"/>
    <mergeCell ref="D5:E5"/>
    <mergeCell ref="D7:E7"/>
    <mergeCell ref="A9:C9"/>
    <mergeCell ref="A14:B14"/>
    <mergeCell ref="E14:G14"/>
    <mergeCell ref="A21:D21"/>
    <mergeCell ref="A29:B29"/>
    <mergeCell ref="C29:C30"/>
    <mergeCell ref="D29:D30"/>
  </mergeCells>
  <dataValidations disablePrompts="1" count="4">
    <dataValidation type="decimal" allowBlank="1" showInputMessage="1" showErrorMessage="1" errorTitle="FUNDACION GEPIC" error="Solo valores en porcentaje" sqref="F15:F20" xr:uid="{B3DECD82-3A28-480E-BA90-F20B73AF4ADD}">
      <formula1>0</formula1>
      <formula2>2</formula2>
    </dataValidation>
    <dataValidation type="decimal" operator="greaterThan" allowBlank="1" showInputMessage="1" showErrorMessage="1" errorTitle="FUNDACION GEPIC" error="Solo valores en porcentaje" sqref="F7" xr:uid="{9A625BAD-2ADB-46FC-AB35-5ACAD3FDE350}">
      <formula1>0</formula1>
    </dataValidation>
    <dataValidation type="whole" operator="greaterThan" allowBlank="1" showInputMessage="1" showErrorMessage="1" errorTitle="FUNDACION GEPIC" error="Numero entero mayor que 0" sqref="B1:B2" xr:uid="{3D94CFDB-9C3A-482B-8A7D-D07B331227F0}">
      <formula1>0</formula1>
    </dataValidation>
    <dataValidation type="decimal" allowBlank="1" showInputMessage="1" showErrorMessage="1" errorTitle="FUNDACION GEPIC" error="Solo valores en porcentaje" sqref="F5 B22:B27 B11:C12 B15:B18 B5:B7 F11:F12" xr:uid="{BD7B2C08-FAB9-4BD0-9875-DF0CC990D32F}">
      <formula1>0</formula1>
      <formula2>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26116-C9E2-4BA4-8DB7-02AA33A9768E}">
  <dimension ref="A1:O37"/>
  <sheetViews>
    <sheetView workbookViewId="0">
      <selection activeCell="B6" sqref="B6"/>
    </sheetView>
  </sheetViews>
  <sheetFormatPr baseColWidth="10" defaultRowHeight="15" x14ac:dyDescent="0.25"/>
  <cols>
    <col min="1" max="1" width="40" style="18" customWidth="1"/>
    <col min="2" max="2" width="13.28515625" style="18" customWidth="1"/>
    <col min="3" max="3" width="12.5703125" style="18" bestFit="1" customWidth="1"/>
    <col min="4" max="5" width="11.42578125" style="18"/>
    <col min="6" max="6" width="15.28515625" style="18" bestFit="1" customWidth="1"/>
    <col min="7" max="7" width="10.7109375" style="18" bestFit="1" customWidth="1"/>
    <col min="8" max="8" width="12.5703125" style="18" bestFit="1" customWidth="1"/>
    <col min="9" max="9" width="11.5703125" style="18" bestFit="1" customWidth="1"/>
    <col min="10" max="10" width="10" style="18" bestFit="1" customWidth="1"/>
    <col min="11" max="11" width="14.42578125" style="18" bestFit="1" customWidth="1"/>
    <col min="12" max="12" width="10" style="18" bestFit="1" customWidth="1"/>
    <col min="13" max="13" width="11.5703125" style="18" bestFit="1" customWidth="1"/>
    <col min="14" max="14" width="14.85546875" style="18" bestFit="1" customWidth="1"/>
    <col min="15" max="15" width="10" style="18" bestFit="1" customWidth="1"/>
    <col min="16" max="16384" width="11.42578125" style="18"/>
  </cols>
  <sheetData>
    <row r="1" spans="1:15" x14ac:dyDescent="0.25">
      <c r="A1" s="57" t="s">
        <v>45</v>
      </c>
      <c r="B1" s="57"/>
      <c r="C1" s="57"/>
      <c r="D1" s="17"/>
      <c r="E1" s="17"/>
      <c r="F1" s="21" t="s">
        <v>46</v>
      </c>
      <c r="G1" s="21" t="s">
        <v>47</v>
      </c>
      <c r="H1" s="21" t="s">
        <v>48</v>
      </c>
      <c r="I1" s="21" t="s">
        <v>65</v>
      </c>
      <c r="J1" s="21" t="s">
        <v>49</v>
      </c>
      <c r="K1" s="21" t="s">
        <v>70</v>
      </c>
      <c r="L1" s="21" t="s">
        <v>66</v>
      </c>
      <c r="M1" s="21" t="s">
        <v>67</v>
      </c>
      <c r="N1" s="21" t="s">
        <v>68</v>
      </c>
      <c r="O1" s="21" t="s">
        <v>69</v>
      </c>
    </row>
    <row r="2" spans="1:15" ht="15.75" customHeight="1" x14ac:dyDescent="0.25">
      <c r="A2" s="46"/>
      <c r="B2" s="46"/>
      <c r="C2" s="46"/>
      <c r="D2" s="17"/>
      <c r="E2" s="17" t="s">
        <v>63</v>
      </c>
      <c r="F2" s="35">
        <v>102853</v>
      </c>
      <c r="G2" s="35">
        <v>1137904</v>
      </c>
      <c r="H2" s="35">
        <v>1287904</v>
      </c>
      <c r="I2" s="35">
        <v>1746000</v>
      </c>
      <c r="J2" s="35">
        <v>1596000</v>
      </c>
      <c r="K2" s="35">
        <v>1843907</v>
      </c>
      <c r="L2" s="35">
        <v>1551843</v>
      </c>
      <c r="M2" s="35">
        <v>990000</v>
      </c>
      <c r="N2" s="35">
        <v>878000</v>
      </c>
      <c r="O2" s="35">
        <v>1000000</v>
      </c>
    </row>
    <row r="3" spans="1:15" ht="13.5" customHeight="1" x14ac:dyDescent="0.25">
      <c r="A3" s="46" t="s">
        <v>50</v>
      </c>
      <c r="B3" s="47">
        <v>3400000</v>
      </c>
      <c r="C3" s="46"/>
      <c r="D3" s="17"/>
      <c r="E3" s="17" t="s">
        <v>64</v>
      </c>
      <c r="F3" s="35">
        <f>+F2/30</f>
        <v>3428.4333333333334</v>
      </c>
      <c r="G3" s="35">
        <f>+G2/30</f>
        <v>37930.133333333331</v>
      </c>
      <c r="H3" s="35">
        <f>+H2/30</f>
        <v>42930.133333333331</v>
      </c>
      <c r="I3" s="35">
        <f>+I2/30</f>
        <v>58200</v>
      </c>
      <c r="J3" s="35">
        <f>+J2/30</f>
        <v>53200</v>
      </c>
      <c r="K3" s="35">
        <f t="shared" ref="K3:O3" si="0">+K2/30</f>
        <v>61463.566666666666</v>
      </c>
      <c r="L3" s="35">
        <f t="shared" si="0"/>
        <v>51728.1</v>
      </c>
      <c r="M3" s="35">
        <f t="shared" si="0"/>
        <v>33000</v>
      </c>
      <c r="N3" s="35">
        <f t="shared" si="0"/>
        <v>29266.666666666668</v>
      </c>
      <c r="O3" s="35">
        <f t="shared" si="0"/>
        <v>33333.333333333336</v>
      </c>
    </row>
    <row r="4" spans="1:15" x14ac:dyDescent="0.25">
      <c r="A4" s="46" t="s">
        <v>51</v>
      </c>
      <c r="B4" s="47">
        <f>+B3/240</f>
        <v>14166.666666666666</v>
      </c>
      <c r="C4" s="46"/>
      <c r="D4" s="17"/>
    </row>
    <row r="5" spans="1:15" x14ac:dyDescent="0.25">
      <c r="A5" s="46" t="s">
        <v>52</v>
      </c>
      <c r="B5" s="19">
        <f>+B3/30</f>
        <v>113333.33333333333</v>
      </c>
      <c r="C5" s="46"/>
      <c r="D5" s="17"/>
      <c r="E5" s="17"/>
      <c r="I5" s="20"/>
    </row>
    <row r="6" spans="1:15" s="39" customFormat="1" ht="12.75" x14ac:dyDescent="0.2">
      <c r="A6" s="36" t="s">
        <v>22</v>
      </c>
      <c r="B6" s="37"/>
      <c r="C6" s="34">
        <f>+B6*B4*'DATOS BASICOS'!G15</f>
        <v>0</v>
      </c>
      <c r="D6" s="38"/>
      <c r="E6" s="38"/>
    </row>
    <row r="7" spans="1:15" s="39" customFormat="1" ht="12.75" x14ac:dyDescent="0.2">
      <c r="A7" s="36" t="s">
        <v>24</v>
      </c>
      <c r="B7" s="37"/>
      <c r="C7" s="34">
        <f>+B7*B4*'DATOS BASICOS'!G16</f>
        <v>0</v>
      </c>
      <c r="D7" s="38"/>
      <c r="E7" s="38"/>
    </row>
    <row r="8" spans="1:15" s="39" customFormat="1" ht="12.75" x14ac:dyDescent="0.2">
      <c r="A8" s="36" t="s">
        <v>26</v>
      </c>
      <c r="B8" s="37"/>
      <c r="C8" s="34">
        <f>+B8*B4*'DATOS BASICOS'!G17</f>
        <v>0</v>
      </c>
      <c r="D8" s="38"/>
      <c r="E8" s="38"/>
    </row>
    <row r="9" spans="1:15" s="39" customFormat="1" ht="12.75" x14ac:dyDescent="0.2">
      <c r="A9" s="36" t="s">
        <v>28</v>
      </c>
      <c r="B9" s="37">
        <v>23</v>
      </c>
      <c r="C9" s="34">
        <f>+B9*B4*'DATOS BASICOS'!G18</f>
        <v>570208.33333333326</v>
      </c>
      <c r="D9" s="38"/>
      <c r="E9" s="38"/>
    </row>
    <row r="10" spans="1:15" s="39" customFormat="1" ht="12.75" x14ac:dyDescent="0.2">
      <c r="A10" s="36" t="s">
        <v>29</v>
      </c>
      <c r="B10" s="37">
        <v>5</v>
      </c>
      <c r="C10" s="34">
        <f>+B10*B4*'DATOS BASICOS'!G19</f>
        <v>141666.66666666666</v>
      </c>
      <c r="D10" s="38"/>
      <c r="E10" s="38"/>
    </row>
    <row r="11" spans="1:15" s="39" customFormat="1" ht="12.75" x14ac:dyDescent="0.2">
      <c r="A11" s="36" t="s">
        <v>30</v>
      </c>
      <c r="B11" s="37"/>
      <c r="C11" s="34">
        <f>+B11*B4*'DATOS BASICOS'!G20</f>
        <v>0</v>
      </c>
      <c r="D11" s="38"/>
      <c r="E11" s="38"/>
    </row>
    <row r="12" spans="1:15" s="39" customFormat="1" ht="12.75" x14ac:dyDescent="0.2">
      <c r="A12" s="40" t="s">
        <v>53</v>
      </c>
      <c r="B12" s="40"/>
      <c r="C12" s="41">
        <f>SUM(C6:C11)</f>
        <v>711874.99999999988</v>
      </c>
      <c r="D12" s="38"/>
      <c r="E12" s="38"/>
    </row>
    <row r="13" spans="1:15" s="39" customFormat="1" ht="12.75" x14ac:dyDescent="0.2">
      <c r="A13" s="36" t="s">
        <v>71</v>
      </c>
      <c r="B13" s="42"/>
      <c r="C13" s="43">
        <f>+B13*B5</f>
        <v>0</v>
      </c>
      <c r="D13" s="38"/>
      <c r="E13" s="38"/>
    </row>
    <row r="14" spans="1:15" s="39" customFormat="1" ht="12.75" x14ac:dyDescent="0.2">
      <c r="A14" s="40" t="s">
        <v>54</v>
      </c>
      <c r="B14" s="40"/>
      <c r="C14" s="41">
        <f>+C12+C13</f>
        <v>711874.99999999988</v>
      </c>
      <c r="D14" s="38"/>
      <c r="E14" s="38"/>
    </row>
    <row r="15" spans="1:15" s="39" customFormat="1" ht="8.25" customHeight="1" x14ac:dyDescent="0.2"/>
    <row r="16" spans="1:15" s="39" customFormat="1" ht="12.75" hidden="1" x14ac:dyDescent="0.2">
      <c r="A16" s="36" t="s">
        <v>24</v>
      </c>
      <c r="B16" s="37"/>
      <c r="C16" s="44"/>
    </row>
    <row r="17" spans="1:3" s="39" customFormat="1" ht="12.75" hidden="1" x14ac:dyDescent="0.2">
      <c r="A17" s="36" t="s">
        <v>28</v>
      </c>
      <c r="B17" s="37"/>
      <c r="C17" s="44"/>
    </row>
    <row r="18" spans="1:3" s="39" customFormat="1" ht="12.75" x14ac:dyDescent="0.2">
      <c r="A18" s="36" t="s">
        <v>46</v>
      </c>
      <c r="B18" s="37">
        <v>15</v>
      </c>
      <c r="C18" s="45">
        <f>+B18*$F$3</f>
        <v>51426.5</v>
      </c>
    </row>
    <row r="19" spans="1:3" s="39" customFormat="1" ht="12.75" x14ac:dyDescent="0.2">
      <c r="A19" s="36" t="s">
        <v>55</v>
      </c>
      <c r="B19" s="37">
        <v>15</v>
      </c>
      <c r="C19" s="45">
        <f>+B19*$B$5</f>
        <v>1700000</v>
      </c>
    </row>
    <row r="20" spans="1:3" s="39" customFormat="1" ht="12.75" x14ac:dyDescent="0.2">
      <c r="A20" s="36" t="s">
        <v>56</v>
      </c>
      <c r="B20" s="37"/>
      <c r="C20" s="45">
        <f>(B5*B20)</f>
        <v>0</v>
      </c>
    </row>
    <row r="21" spans="1:3" s="39" customFormat="1" ht="12.75" x14ac:dyDescent="0.2">
      <c r="A21" s="36" t="s">
        <v>57</v>
      </c>
      <c r="B21" s="37"/>
      <c r="C21" s="45">
        <f>(B5*(B21*66.66%))</f>
        <v>0</v>
      </c>
    </row>
    <row r="22" spans="1:3" s="39" customFormat="1" ht="12.75" x14ac:dyDescent="0.2">
      <c r="A22" s="36" t="s">
        <v>58</v>
      </c>
      <c r="B22" s="37"/>
      <c r="C22" s="45"/>
    </row>
    <row r="23" spans="1:3" s="39" customFormat="1" ht="12.75" x14ac:dyDescent="0.2">
      <c r="A23" s="36" t="s">
        <v>59</v>
      </c>
      <c r="B23" s="42">
        <v>0.04</v>
      </c>
      <c r="C23" s="45">
        <f>(+C14+C19)*$B$23</f>
        <v>96475</v>
      </c>
    </row>
    <row r="24" spans="1:3" s="39" customFormat="1" ht="12.75" x14ac:dyDescent="0.2">
      <c r="A24" s="36" t="s">
        <v>60</v>
      </c>
      <c r="B24" s="42">
        <v>0.04</v>
      </c>
      <c r="C24" s="45">
        <f>(+C14+C19)*$B$24</f>
        <v>96475</v>
      </c>
    </row>
    <row r="25" spans="1:3" s="39" customFormat="1" ht="12.75" x14ac:dyDescent="0.2">
      <c r="A25" s="36" t="s">
        <v>72</v>
      </c>
      <c r="B25" s="42"/>
      <c r="C25" s="45"/>
    </row>
    <row r="26" spans="1:3" s="39" customFormat="1" ht="6.75" customHeight="1" x14ac:dyDescent="0.2"/>
    <row r="27" spans="1:3" s="39" customFormat="1" ht="6" customHeight="1" x14ac:dyDescent="0.2"/>
    <row r="28" spans="1:3" s="39" customFormat="1" ht="12.75" x14ac:dyDescent="0.2">
      <c r="A28" s="36" t="s">
        <v>61</v>
      </c>
      <c r="C28" s="45">
        <f>+C14+C19+C18+C20-C23-C24-C25+C21+C22</f>
        <v>2270351.5</v>
      </c>
    </row>
    <row r="33" spans="1:7" x14ac:dyDescent="0.25">
      <c r="A33" s="58" t="s">
        <v>62</v>
      </c>
      <c r="B33" s="58"/>
      <c r="C33" s="58"/>
      <c r="D33" s="58"/>
      <c r="E33" s="58"/>
      <c r="F33" s="58"/>
      <c r="G33" s="58"/>
    </row>
    <row r="34" spans="1:7" x14ac:dyDescent="0.25">
      <c r="A34" s="58"/>
      <c r="B34" s="58"/>
      <c r="C34" s="58"/>
      <c r="D34" s="58"/>
      <c r="E34" s="58"/>
      <c r="F34" s="58"/>
      <c r="G34" s="58"/>
    </row>
    <row r="35" spans="1:7" x14ac:dyDescent="0.25">
      <c r="A35" s="58"/>
      <c r="B35" s="58"/>
      <c r="C35" s="58"/>
      <c r="D35" s="58"/>
      <c r="E35" s="58"/>
      <c r="F35" s="58"/>
      <c r="G35" s="58"/>
    </row>
    <row r="36" spans="1:7" x14ac:dyDescent="0.25">
      <c r="A36" s="58"/>
      <c r="B36" s="58"/>
      <c r="C36" s="58"/>
      <c r="D36" s="58"/>
      <c r="E36" s="58"/>
      <c r="F36" s="58"/>
      <c r="G36" s="58"/>
    </row>
    <row r="37" spans="1:7" x14ac:dyDescent="0.25">
      <c r="A37" s="58"/>
      <c r="B37" s="58"/>
      <c r="C37" s="58"/>
      <c r="D37" s="58"/>
      <c r="E37" s="58"/>
      <c r="F37" s="58"/>
      <c r="G37" s="58"/>
    </row>
  </sheetData>
  <mergeCells count="2">
    <mergeCell ref="A1:C1"/>
    <mergeCell ref="A33:G37"/>
  </mergeCells>
  <dataValidations count="2">
    <dataValidation type="whole" allowBlank="1" showInputMessage="1" showErrorMessage="1" errorTitle="FUNDACION GEPIC" error="Número entre 1 y 240" sqref="B6:B11" xr:uid="{036532A2-7366-4E04-A3C9-F5B14000164E}">
      <formula1>1</formula1>
      <formula2>240</formula2>
    </dataValidation>
    <dataValidation type="whole" operator="greaterThanOrEqual" allowBlank="1" showInputMessage="1" showErrorMessage="1" errorTitle="FUNDACION GEPIC" error="Valores mayores o iguales que la mitad del salario minimo mensual vigente" sqref="B3" xr:uid="{FA5898F9-3A1A-4458-B3E4-26963133852E}">
      <formula1>SM/2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BASICOS</vt:lpstr>
      <vt:lpstr>lIQUIDACION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</dc:creator>
  <cp:lastModifiedBy>TIC</cp:lastModifiedBy>
  <dcterms:created xsi:type="dcterms:W3CDTF">2020-10-31T14:56:12Z</dcterms:created>
  <dcterms:modified xsi:type="dcterms:W3CDTF">2021-03-05T05:35:54Z</dcterms:modified>
</cp:coreProperties>
</file>